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gianluca.reale\Desktop\COMUNICATI STAMPA\"/>
    </mc:Choice>
  </mc:AlternateContent>
  <xr:revisionPtr revIDLastSave="0" documentId="8_{7DFFFB14-8F1F-4388-B812-0720C14F67D9}" xr6:coauthVersionLast="36" xr6:coauthVersionMax="36" xr10:uidLastSave="{00000000-0000-0000-0000-000000000000}"/>
  <bookViews>
    <workbookView xWindow="0" yWindow="0" windowWidth="24345" windowHeight="10980" activeTab="1" xr2:uid="{00000000-000D-0000-FFFF-FFFF00000000}"/>
  </bookViews>
  <sheets>
    <sheet name="Foglio1" sheetId="1" r:id="rId1"/>
    <sheet name="Foglio2" sheetId="2" r:id="rId2"/>
  </sheets>
  <definedNames>
    <definedName name="_xlnm.Print_Area" localSheetId="0">Foglio1!$A$1:$H$45</definedName>
    <definedName name="_xlnm.Print_Area" localSheetId="1">Foglio2!$A$2:$I$53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11" i="2"/>
  <c r="I13" i="2"/>
  <c r="I16" i="2"/>
  <c r="I19" i="2"/>
  <c r="I20" i="2"/>
  <c r="I21" i="2"/>
  <c r="I22" i="2"/>
  <c r="I24" i="2"/>
  <c r="I27" i="2"/>
  <c r="I31" i="2"/>
  <c r="I34" i="2"/>
  <c r="I35" i="2"/>
  <c r="I36" i="2"/>
  <c r="I37" i="2"/>
  <c r="I38" i="2"/>
  <c r="I39" i="2"/>
  <c r="I40" i="2"/>
  <c r="I43" i="2"/>
  <c r="I44" i="2"/>
  <c r="I45" i="2"/>
  <c r="I46" i="2"/>
  <c r="I47" i="2"/>
  <c r="I3" i="2"/>
  <c r="F43" i="2" l="1"/>
  <c r="F3" i="2"/>
  <c r="F24" i="2"/>
  <c r="F21" i="2"/>
  <c r="F16" i="2"/>
  <c r="F13" i="2"/>
  <c r="F11" i="2"/>
  <c r="F7" i="2"/>
  <c r="F46" i="1" l="1"/>
  <c r="D46" i="1"/>
  <c r="F9" i="1"/>
  <c r="F48" i="1" s="1"/>
  <c r="D9" i="1"/>
  <c r="D48" i="1" s="1"/>
  <c r="D41" i="1"/>
  <c r="F41" i="1"/>
  <c r="E31" i="1"/>
  <c r="E34" i="1"/>
  <c r="E35" i="1"/>
  <c r="E36" i="1"/>
  <c r="E37" i="1"/>
  <c r="E38" i="1"/>
  <c r="E39" i="1"/>
  <c r="E40" i="1"/>
  <c r="G44" i="1"/>
  <c r="H44" i="1" s="1"/>
  <c r="E44" i="1" s="1"/>
  <c r="G45" i="1"/>
  <c r="H45" i="1" s="1"/>
  <c r="E45" i="1" s="1"/>
  <c r="G43" i="1"/>
  <c r="H43" i="1" s="1"/>
  <c r="E43" i="1" s="1"/>
  <c r="E46" i="1" s="1"/>
  <c r="G13" i="1"/>
  <c r="H13" i="1" s="1"/>
  <c r="E13" i="1" s="1"/>
  <c r="G16" i="1"/>
  <c r="H16" i="1" s="1"/>
  <c r="E16" i="1" s="1"/>
  <c r="G19" i="1"/>
  <c r="H19" i="1" s="1"/>
  <c r="E19" i="1" s="1"/>
  <c r="G20" i="1"/>
  <c r="H20" i="1" s="1"/>
  <c r="E20" i="1" s="1"/>
  <c r="G21" i="1"/>
  <c r="H21" i="1" s="1"/>
  <c r="E21" i="1" s="1"/>
  <c r="G22" i="1"/>
  <c r="H22" i="1" s="1"/>
  <c r="E22" i="1" s="1"/>
  <c r="G24" i="1"/>
  <c r="H24" i="1" s="1"/>
  <c r="E24" i="1" s="1"/>
  <c r="G27" i="1"/>
  <c r="H27" i="1" s="1"/>
  <c r="E27" i="1" s="1"/>
  <c r="G11" i="1"/>
  <c r="H11" i="1" s="1"/>
  <c r="E11" i="1" s="1"/>
  <c r="E41" i="1" s="1"/>
  <c r="E48" i="1" s="1"/>
  <c r="H46" i="1" l="1"/>
  <c r="H41" i="1"/>
  <c r="G41" i="1"/>
  <c r="G46" i="1"/>
  <c r="G48" i="1" l="1"/>
  <c r="H48" i="1"/>
</calcChain>
</file>

<file path=xl/sharedStrings.xml><?xml version="1.0" encoding="utf-8"?>
<sst xmlns="http://schemas.openxmlformats.org/spreadsheetml/2006/main" count="183" uniqueCount="89">
  <si>
    <t>SATURN</t>
  </si>
  <si>
    <t>STMicroelettronics</t>
  </si>
  <si>
    <t>CADUCEO</t>
  </si>
  <si>
    <t>Nexera</t>
  </si>
  <si>
    <t>CiTRACE</t>
  </si>
  <si>
    <t>EtnaHitec</t>
  </si>
  <si>
    <t>Fincantieri</t>
  </si>
  <si>
    <t>NAUTILUS</t>
  </si>
  <si>
    <t>Enel Green Power</t>
  </si>
  <si>
    <t>EFESTO</t>
  </si>
  <si>
    <t>Thales Alenia</t>
  </si>
  <si>
    <t>SISTEMI SUPPORTO</t>
  </si>
  <si>
    <t>Exprivia</t>
  </si>
  <si>
    <t>TESI</t>
  </si>
  <si>
    <t>INNOVAZIONE</t>
  </si>
  <si>
    <t>WATER 4.0</t>
  </si>
  <si>
    <t>PROTESI CAM</t>
  </si>
  <si>
    <t>Amed</t>
  </si>
  <si>
    <t>PATCHES</t>
  </si>
  <si>
    <t>Delisa</t>
  </si>
  <si>
    <t>READS</t>
  </si>
  <si>
    <t>H&amp;S</t>
  </si>
  <si>
    <t>NEUROTECHNO</t>
  </si>
  <si>
    <t>Neuromed</t>
  </si>
  <si>
    <t>PACK CHAIN</t>
  </si>
  <si>
    <t>MP3</t>
  </si>
  <si>
    <t>IPER AGRIS</t>
  </si>
  <si>
    <t>Modis Consulting</t>
  </si>
  <si>
    <t>VICURA</t>
  </si>
  <si>
    <t>Systemia</t>
  </si>
  <si>
    <t>InRadioChir</t>
  </si>
  <si>
    <t>Fondazione Giglio</t>
  </si>
  <si>
    <t>QUICK TUNING</t>
  </si>
  <si>
    <t>Vodafone/NB</t>
  </si>
  <si>
    <t>ARROWHEAD TOOLS</t>
  </si>
  <si>
    <t>MadeIn4</t>
  </si>
  <si>
    <t>DATAFACTOR</t>
  </si>
  <si>
    <t>Expleo</t>
  </si>
  <si>
    <t>SIMOVE</t>
  </si>
  <si>
    <t>Sielte</t>
  </si>
  <si>
    <t>SCOTRELINE</t>
  </si>
  <si>
    <t>Bono&amp;Ditta</t>
  </si>
  <si>
    <t>METAMORFOSI</t>
  </si>
  <si>
    <t>Easy Lock</t>
  </si>
  <si>
    <t>Minerva</t>
  </si>
  <si>
    <t>Techinova</t>
  </si>
  <si>
    <t>PROMETEO</t>
  </si>
  <si>
    <t>PROGETTO</t>
  </si>
  <si>
    <t>Capofilia</t>
  </si>
  <si>
    <t>Partner Sicilia</t>
  </si>
  <si>
    <t xml:space="preserve">Importo Incremento Cofinanziamento </t>
  </si>
  <si>
    <t>Importo Cofinanziamento al 3%</t>
  </si>
  <si>
    <t>Totale Cofinanziamento</t>
  </si>
  <si>
    <t>DM 05/03/2018</t>
  </si>
  <si>
    <t>DM 24/05/2017</t>
  </si>
  <si>
    <t>DM 02/08/2019</t>
  </si>
  <si>
    <t>Riduzione 10%</t>
  </si>
  <si>
    <t>Totale Cofinanziamento Ridotto</t>
  </si>
  <si>
    <t>Meridionale Impianti - Belpasso</t>
  </si>
  <si>
    <t>Università Catania</t>
  </si>
  <si>
    <t>Università  Kore</t>
  </si>
  <si>
    <t>Engineering</t>
  </si>
  <si>
    <t>Agroindustry</t>
  </si>
  <si>
    <t>CNR- IMM Catania</t>
  </si>
  <si>
    <t>Amed srl Palermo/Enna</t>
  </si>
  <si>
    <t>Ponterosso Engineering -Augusta</t>
  </si>
  <si>
    <t>SB Engineering - Catania</t>
  </si>
  <si>
    <t>Skylabs - Sant'Agata li Battiati -CT</t>
  </si>
  <si>
    <t>Ismett</t>
  </si>
  <si>
    <t>La Maddalena</t>
  </si>
  <si>
    <t>Università Palermo</t>
  </si>
  <si>
    <t>Delisa - Palermo</t>
  </si>
  <si>
    <t>Dipietro Group - Siracusa</t>
  </si>
  <si>
    <t>Seli-Kab Carini</t>
  </si>
  <si>
    <t>Università Messina - Az. Osp. G. Martino</t>
  </si>
  <si>
    <t>ISASI Messina</t>
  </si>
  <si>
    <t>CNR Catania</t>
  </si>
  <si>
    <t>Importo complessivo Progetto</t>
  </si>
  <si>
    <t>NABUCCO</t>
  </si>
  <si>
    <t>MINERVA</t>
  </si>
  <si>
    <t>Merck Seronno Spa</t>
  </si>
  <si>
    <t>Fondazione RIMED</t>
  </si>
  <si>
    <t>C.O.T. Cure Ortopediche Traumatologiche SpA Messina</t>
  </si>
  <si>
    <t>PLATFORM</t>
  </si>
  <si>
    <t>Erfo spa - Villafranca T./Amed Messina</t>
  </si>
  <si>
    <t>Spese per il personale Regione Siciliana - Ricaduta occupazionale</t>
  </si>
  <si>
    <t>Importo complessivo  investimenti ricadenti nella Regione Siciliana</t>
  </si>
  <si>
    <t>Percentuale  investimenti ricadenti nella Regione Siciliana</t>
  </si>
  <si>
    <t>Ricaduta occupazionale sul territorio  rispetto all'importo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</si>
</sst>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right" vertical="top" wrapText="1"/>
    </xf>
    <xf numFmtId="164" fontId="1" fillId="0" borderId="0" xfId="0" applyNumberFormat="1" applyFont="1"/>
    <xf numFmtId="164" fontId="4" fillId="0" borderId="0" xfId="0" applyNumberFormat="1" applyFont="1"/>
    <xf numFmtId="0" fontId="4" fillId="0" borderId="0" xfId="0" applyFont="1"/>
    <xf numFmtId="164" fontId="1" fillId="0" borderId="0" xfId="0" applyNumberFormat="1" applyFont="1" applyAlignment="1">
      <alignment horizontal="right" vertical="top" wrapText="1"/>
    </xf>
    <xf numFmtId="164" fontId="5" fillId="0" borderId="0" xfId="0" applyNumberFormat="1" applyFont="1"/>
    <xf numFmtId="164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10" fontId="1" fillId="0" borderId="0" xfId="0" applyNumberFormat="1" applyFont="1"/>
    <xf numFmtId="0" fontId="0" fillId="2" borderId="0" xfId="0" applyFill="1"/>
    <xf numFmtId="0" fontId="0" fillId="0" borderId="0" xfId="0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164" fontId="0" fillId="0" borderId="0" xfId="0" applyNumberFormat="1" applyFill="1"/>
    <xf numFmtId="10" fontId="1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0" fontId="1" fillId="0" borderId="0" xfId="0" applyNumberFormat="1" applyFont="1" applyFill="1" applyBorder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 wrapText="1"/>
    </xf>
    <xf numFmtId="10" fontId="3" fillId="0" borderId="0" xfId="0" applyNumberFormat="1" applyFont="1" applyFill="1" applyAlignment="1">
      <alignment vertical="top" wrapText="1"/>
    </xf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164" fontId="1" fillId="0" borderId="0" xfId="0" applyNumberFormat="1" applyFont="1" applyFill="1" applyAlignment="1">
      <alignment vertical="top" wrapText="1"/>
    </xf>
    <xf numFmtId="10" fontId="1" fillId="0" borderId="0" xfId="0" applyNumberFormat="1" applyFont="1" applyFill="1" applyAlignment="1">
      <alignment vertical="top" wrapText="1"/>
    </xf>
    <xf numFmtId="10" fontId="0" fillId="0" borderId="0" xfId="0" applyNumberFormat="1" applyFill="1"/>
    <xf numFmtId="10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opLeftCell="A37" zoomScale="80" zoomScaleNormal="80" workbookViewId="0">
      <selection activeCell="A51" sqref="A51:C95"/>
    </sheetView>
  </sheetViews>
  <sheetFormatPr defaultRowHeight="15" x14ac:dyDescent="0.25"/>
  <cols>
    <col min="1" max="1" width="18.140625" bestFit="1" customWidth="1"/>
    <col min="2" max="2" width="17.85546875" style="8" bestFit="1" customWidth="1"/>
    <col min="3" max="3" width="29.85546875" bestFit="1" customWidth="1"/>
    <col min="4" max="4" width="20" style="1" customWidth="1"/>
    <col min="5" max="5" width="20" customWidth="1"/>
    <col min="6" max="6" width="23" style="1" bestFit="1" customWidth="1"/>
    <col min="7" max="7" width="19.140625" style="3" bestFit="1" customWidth="1"/>
    <col min="8" max="8" width="20" customWidth="1"/>
    <col min="9" max="9" width="15.42578125" bestFit="1" customWidth="1"/>
    <col min="10" max="10" width="14.28515625" bestFit="1" customWidth="1"/>
  </cols>
  <sheetData>
    <row r="1" spans="1:9" ht="45" x14ac:dyDescent="0.25">
      <c r="A1" s="4" t="s">
        <v>47</v>
      </c>
      <c r="B1" s="8" t="s">
        <v>48</v>
      </c>
      <c r="C1" s="4" t="s">
        <v>49</v>
      </c>
      <c r="D1" s="9" t="s">
        <v>51</v>
      </c>
      <c r="E1" s="5" t="s">
        <v>50</v>
      </c>
      <c r="F1" s="6" t="s">
        <v>52</v>
      </c>
      <c r="G1" s="6" t="s">
        <v>56</v>
      </c>
      <c r="H1" s="6" t="s">
        <v>57</v>
      </c>
    </row>
    <row r="2" spans="1:9" x14ac:dyDescent="0.25">
      <c r="A2" s="7" t="s">
        <v>54</v>
      </c>
      <c r="F2" s="12"/>
      <c r="G2" s="10"/>
    </row>
    <row r="3" spans="1:9" x14ac:dyDescent="0.25">
      <c r="A3" t="s">
        <v>30</v>
      </c>
      <c r="B3" s="8" t="s">
        <v>31</v>
      </c>
      <c r="D3" s="1">
        <v>826342.75</v>
      </c>
      <c r="E3" s="11">
        <v>0</v>
      </c>
      <c r="F3" s="12">
        <v>826342.75</v>
      </c>
      <c r="G3" s="10">
        <v>0</v>
      </c>
      <c r="H3" s="11"/>
    </row>
    <row r="4" spans="1:9" x14ac:dyDescent="0.25">
      <c r="A4" t="s">
        <v>36</v>
      </c>
      <c r="B4" s="8" t="s">
        <v>37</v>
      </c>
      <c r="D4" s="1">
        <v>629031.75</v>
      </c>
      <c r="E4" s="11">
        <v>0</v>
      </c>
      <c r="F4" s="12">
        <v>629031.75</v>
      </c>
      <c r="G4" s="10">
        <v>0</v>
      </c>
      <c r="H4" s="11"/>
    </row>
    <row r="5" spans="1:9" x14ac:dyDescent="0.25">
      <c r="A5" t="s">
        <v>35</v>
      </c>
      <c r="B5" s="8" t="s">
        <v>1</v>
      </c>
      <c r="D5" s="1">
        <v>546000</v>
      </c>
      <c r="E5" s="11">
        <v>0</v>
      </c>
      <c r="F5" s="12">
        <v>546000</v>
      </c>
      <c r="G5" s="10">
        <v>0</v>
      </c>
      <c r="H5" s="11"/>
    </row>
    <row r="6" spans="1:9" x14ac:dyDescent="0.25">
      <c r="A6" t="s">
        <v>32</v>
      </c>
      <c r="B6" s="8" t="s">
        <v>33</v>
      </c>
      <c r="D6" s="1">
        <v>366000</v>
      </c>
      <c r="E6" s="11">
        <v>0</v>
      </c>
      <c r="F6" s="12">
        <v>366000</v>
      </c>
      <c r="G6" s="10">
        <v>0</v>
      </c>
      <c r="H6" s="11"/>
    </row>
    <row r="7" spans="1:9" x14ac:dyDescent="0.25">
      <c r="A7" t="s">
        <v>38</v>
      </c>
      <c r="B7" s="8" t="s">
        <v>39</v>
      </c>
      <c r="C7" s="13" t="s">
        <v>5</v>
      </c>
      <c r="D7" s="1">
        <v>331875</v>
      </c>
      <c r="E7" s="11">
        <v>0</v>
      </c>
      <c r="F7" s="12">
        <v>331875</v>
      </c>
      <c r="G7" s="10">
        <v>0</v>
      </c>
      <c r="H7" s="11"/>
    </row>
    <row r="8" spans="1:9" x14ac:dyDescent="0.25">
      <c r="A8" t="s">
        <v>34</v>
      </c>
      <c r="B8" s="8" t="s">
        <v>1</v>
      </c>
      <c r="D8" s="1">
        <v>52712</v>
      </c>
      <c r="E8" s="11">
        <v>0</v>
      </c>
      <c r="F8" s="12">
        <v>52712</v>
      </c>
      <c r="G8" s="10">
        <v>0</v>
      </c>
      <c r="H8" s="11"/>
      <c r="I8" s="1"/>
    </row>
    <row r="9" spans="1:9" ht="17.25" customHeight="1" x14ac:dyDescent="0.25">
      <c r="A9" s="4"/>
      <c r="C9" s="4"/>
      <c r="D9" s="18">
        <f>SUM(D3:D8)</f>
        <v>2751961.5</v>
      </c>
      <c r="E9" s="19"/>
      <c r="F9" s="17">
        <f>SUM(F3:F8)</f>
        <v>2751961.5</v>
      </c>
      <c r="H9" s="6"/>
    </row>
    <row r="10" spans="1:9" ht="16.5" customHeight="1" x14ac:dyDescent="0.25">
      <c r="A10" s="7" t="s">
        <v>53</v>
      </c>
    </row>
    <row r="11" spans="1:9" ht="16.5" customHeight="1" x14ac:dyDescent="0.25">
      <c r="A11" t="s">
        <v>0</v>
      </c>
      <c r="B11" s="8" t="s">
        <v>1</v>
      </c>
      <c r="C11" t="s">
        <v>58</v>
      </c>
      <c r="D11" s="1">
        <v>1042500</v>
      </c>
      <c r="E11" s="11">
        <f>H11-D11</f>
        <v>3070162.5</v>
      </c>
      <c r="F11" s="12">
        <v>4569625</v>
      </c>
      <c r="G11" s="10">
        <f>F11*0.1</f>
        <v>456962.5</v>
      </c>
      <c r="H11" s="11">
        <f>F11-G11</f>
        <v>4112662.5</v>
      </c>
      <c r="I11" s="1"/>
    </row>
    <row r="12" spans="1:9" ht="16.5" customHeight="1" x14ac:dyDescent="0.25">
      <c r="C12" t="s">
        <v>59</v>
      </c>
      <c r="E12" s="11"/>
      <c r="F12" s="12"/>
      <c r="G12" s="10"/>
      <c r="H12" s="11"/>
    </row>
    <row r="13" spans="1:9" ht="16.5" customHeight="1" x14ac:dyDescent="0.25">
      <c r="A13" t="s">
        <v>4</v>
      </c>
      <c r="B13" s="8" t="s">
        <v>5</v>
      </c>
      <c r="C13" t="s">
        <v>61</v>
      </c>
      <c r="D13" s="1">
        <v>420000</v>
      </c>
      <c r="E13" s="11">
        <f t="shared" ref="E13:E40" si="0">H13-D13</f>
        <v>1848000</v>
      </c>
      <c r="F13" s="12">
        <v>2520000</v>
      </c>
      <c r="G13" s="10">
        <f t="shared" ref="G13:G27" si="1">F13*0.1</f>
        <v>252000</v>
      </c>
      <c r="H13" s="11">
        <f t="shared" ref="H13:H27" si="2">F13-G13</f>
        <v>2268000</v>
      </c>
    </row>
    <row r="14" spans="1:9" ht="16.5" customHeight="1" x14ac:dyDescent="0.25">
      <c r="C14" t="s">
        <v>62</v>
      </c>
      <c r="E14" s="11"/>
      <c r="F14" s="12"/>
      <c r="G14" s="10"/>
      <c r="H14" s="11"/>
    </row>
    <row r="15" spans="1:9" ht="16.5" customHeight="1" x14ac:dyDescent="0.25">
      <c r="E15" s="11"/>
      <c r="F15" s="12"/>
      <c r="G15" s="10"/>
      <c r="H15" s="11"/>
    </row>
    <row r="16" spans="1:9" x14ac:dyDescent="0.25">
      <c r="A16" t="s">
        <v>15</v>
      </c>
      <c r="B16" s="8" t="s">
        <v>5</v>
      </c>
      <c r="C16" t="s">
        <v>59</v>
      </c>
      <c r="D16" s="1">
        <v>375000</v>
      </c>
      <c r="E16" s="11">
        <f t="shared" si="0"/>
        <v>1200000</v>
      </c>
      <c r="F16" s="12">
        <v>1750000</v>
      </c>
      <c r="G16" s="10">
        <f t="shared" si="1"/>
        <v>175000</v>
      </c>
      <c r="H16" s="11">
        <f t="shared" si="2"/>
        <v>1575000</v>
      </c>
    </row>
    <row r="17" spans="1:8" x14ac:dyDescent="0.25">
      <c r="C17" t="s">
        <v>61</v>
      </c>
      <c r="E17" s="11"/>
      <c r="F17" s="12"/>
      <c r="G17" s="10"/>
      <c r="H17" s="11"/>
    </row>
    <row r="18" spans="1:8" x14ac:dyDescent="0.25">
      <c r="C18" t="s">
        <v>60</v>
      </c>
      <c r="E18" s="11"/>
      <c r="F18" s="12"/>
      <c r="G18" s="10"/>
      <c r="H18" s="11"/>
    </row>
    <row r="19" spans="1:8" x14ac:dyDescent="0.25">
      <c r="A19" t="s">
        <v>7</v>
      </c>
      <c r="B19" s="8" t="s">
        <v>8</v>
      </c>
      <c r="C19" t="s">
        <v>63</v>
      </c>
      <c r="D19" s="1">
        <v>130505.64</v>
      </c>
      <c r="E19" s="11">
        <f t="shared" si="0"/>
        <v>990545.61</v>
      </c>
      <c r="F19" s="12">
        <v>1245612.5</v>
      </c>
      <c r="G19" s="10">
        <f t="shared" si="1"/>
        <v>124561.25</v>
      </c>
      <c r="H19" s="11">
        <f t="shared" si="2"/>
        <v>1121051.25</v>
      </c>
    </row>
    <row r="20" spans="1:8" x14ac:dyDescent="0.25">
      <c r="A20" t="s">
        <v>13</v>
      </c>
      <c r="B20" s="8" t="s">
        <v>5</v>
      </c>
      <c r="C20" t="s">
        <v>60</v>
      </c>
      <c r="D20" s="1">
        <v>195000</v>
      </c>
      <c r="E20" s="11">
        <f t="shared" si="0"/>
        <v>514312.5</v>
      </c>
      <c r="F20" s="12">
        <v>788125</v>
      </c>
      <c r="G20" s="10">
        <f t="shared" si="1"/>
        <v>78812.5</v>
      </c>
      <c r="H20" s="11">
        <f t="shared" si="2"/>
        <v>709312.5</v>
      </c>
    </row>
    <row r="21" spans="1:8" x14ac:dyDescent="0.25">
      <c r="A21" t="s">
        <v>16</v>
      </c>
      <c r="B21" s="8" t="s">
        <v>17</v>
      </c>
      <c r="C21" t="s">
        <v>64</v>
      </c>
      <c r="D21" s="1">
        <v>157673.25</v>
      </c>
      <c r="E21" s="11">
        <f t="shared" si="0"/>
        <v>522529.14599999995</v>
      </c>
      <c r="F21" s="12">
        <v>755780.44</v>
      </c>
      <c r="G21" s="10">
        <f t="shared" si="1"/>
        <v>75578.043999999994</v>
      </c>
      <c r="H21" s="11">
        <f t="shared" si="2"/>
        <v>680202.39599999995</v>
      </c>
    </row>
    <row r="22" spans="1:8" x14ac:dyDescent="0.25">
      <c r="A22" t="s">
        <v>14</v>
      </c>
      <c r="B22" s="8" t="s">
        <v>6</v>
      </c>
      <c r="D22" s="1">
        <v>130505.64</v>
      </c>
      <c r="E22" s="11">
        <f t="shared" si="0"/>
        <v>307993.26</v>
      </c>
      <c r="F22" s="12">
        <v>487221</v>
      </c>
      <c r="G22" s="10">
        <f t="shared" si="1"/>
        <v>48722.100000000006</v>
      </c>
      <c r="H22" s="11">
        <f t="shared" si="2"/>
        <v>438498.9</v>
      </c>
    </row>
    <row r="23" spans="1:8" x14ac:dyDescent="0.25">
      <c r="E23" s="11"/>
      <c r="F23" s="12"/>
      <c r="G23" s="10"/>
      <c r="H23" s="11"/>
    </row>
    <row r="24" spans="1:8" x14ac:dyDescent="0.25">
      <c r="A24" t="s">
        <v>46</v>
      </c>
      <c r="B24" s="8" t="s">
        <v>29</v>
      </c>
      <c r="C24" t="s">
        <v>65</v>
      </c>
      <c r="D24" s="1">
        <v>165037.5</v>
      </c>
      <c r="E24" s="11">
        <f t="shared" si="0"/>
        <v>245905.875</v>
      </c>
      <c r="F24" s="12">
        <v>456603.75</v>
      </c>
      <c r="G24" s="10">
        <f t="shared" si="1"/>
        <v>45660.375</v>
      </c>
      <c r="H24" s="11">
        <f t="shared" si="2"/>
        <v>410943.375</v>
      </c>
    </row>
    <row r="25" spans="1:8" x14ac:dyDescent="0.25">
      <c r="C25" t="s">
        <v>66</v>
      </c>
      <c r="E25" s="11"/>
      <c r="F25" s="12"/>
      <c r="G25" s="10"/>
      <c r="H25" s="11"/>
    </row>
    <row r="26" spans="1:8" x14ac:dyDescent="0.25">
      <c r="C26" t="s">
        <v>67</v>
      </c>
      <c r="E26" s="11"/>
      <c r="F26" s="12"/>
      <c r="G26" s="10"/>
      <c r="H26" s="11"/>
    </row>
    <row r="27" spans="1:8" x14ac:dyDescent="0.25">
      <c r="A27" t="s">
        <v>11</v>
      </c>
      <c r="B27" s="8" t="s">
        <v>12</v>
      </c>
      <c r="C27" t="s">
        <v>69</v>
      </c>
      <c r="D27" s="1">
        <v>221857.04</v>
      </c>
      <c r="E27" s="11">
        <f t="shared" si="0"/>
        <v>177485.63200000001</v>
      </c>
      <c r="F27" s="12">
        <v>443714.08</v>
      </c>
      <c r="G27" s="10">
        <f t="shared" si="1"/>
        <v>44371.408000000003</v>
      </c>
      <c r="H27" s="11">
        <f t="shared" si="2"/>
        <v>399342.67200000002</v>
      </c>
    </row>
    <row r="28" spans="1:8" x14ac:dyDescent="0.25">
      <c r="C28" t="s">
        <v>68</v>
      </c>
      <c r="E28" s="11"/>
      <c r="F28" s="12"/>
      <c r="G28" s="10"/>
      <c r="H28" s="11"/>
    </row>
    <row r="29" spans="1:8" x14ac:dyDescent="0.25">
      <c r="C29" t="s">
        <v>70</v>
      </c>
      <c r="E29" s="11"/>
      <c r="F29" s="12"/>
      <c r="G29" s="10"/>
      <c r="H29" s="11"/>
    </row>
    <row r="30" spans="1:8" x14ac:dyDescent="0.25">
      <c r="E30" s="11"/>
      <c r="F30" s="12"/>
      <c r="G30" s="10"/>
      <c r="H30" s="11"/>
    </row>
    <row r="31" spans="1:8" x14ac:dyDescent="0.25">
      <c r="A31" t="s">
        <v>18</v>
      </c>
      <c r="B31" s="8" t="s">
        <v>19</v>
      </c>
      <c r="C31" t="s">
        <v>71</v>
      </c>
      <c r="D31" s="1">
        <v>129318.75</v>
      </c>
      <c r="E31" s="11">
        <f t="shared" si="0"/>
        <v>227385.46000000002</v>
      </c>
      <c r="F31" s="12">
        <v>356704.21</v>
      </c>
      <c r="G31" s="10"/>
      <c r="H31" s="11">
        <v>356704.21</v>
      </c>
    </row>
    <row r="32" spans="1:8" x14ac:dyDescent="0.25">
      <c r="C32" t="s">
        <v>72</v>
      </c>
      <c r="E32" s="11"/>
      <c r="F32" s="12"/>
      <c r="G32" s="10"/>
      <c r="H32" s="11"/>
    </row>
    <row r="33" spans="1:10" x14ac:dyDescent="0.25">
      <c r="C33" t="s">
        <v>70</v>
      </c>
      <c r="E33" s="11"/>
      <c r="F33" s="12"/>
      <c r="G33" s="10"/>
      <c r="H33" s="11"/>
    </row>
    <row r="34" spans="1:10" x14ac:dyDescent="0.25">
      <c r="A34" t="s">
        <v>26</v>
      </c>
      <c r="B34" s="8" t="s">
        <v>27</v>
      </c>
      <c r="C34" t="s">
        <v>59</v>
      </c>
      <c r="D34" s="1">
        <v>62700</v>
      </c>
      <c r="E34" s="11">
        <f t="shared" si="0"/>
        <v>194370</v>
      </c>
      <c r="F34" s="12">
        <v>257070</v>
      </c>
      <c r="G34" s="10"/>
      <c r="H34" s="11">
        <v>257070</v>
      </c>
    </row>
    <row r="35" spans="1:10" x14ac:dyDescent="0.25">
      <c r="A35" t="s">
        <v>9</v>
      </c>
      <c r="B35" s="8" t="s">
        <v>10</v>
      </c>
      <c r="C35" t="s">
        <v>73</v>
      </c>
      <c r="D35" s="1">
        <v>41090.629999999997</v>
      </c>
      <c r="E35" s="11">
        <f t="shared" si="0"/>
        <v>123271.87</v>
      </c>
      <c r="F35" s="12">
        <v>164362.5</v>
      </c>
      <c r="G35" s="10"/>
      <c r="H35" s="11">
        <v>164362.5</v>
      </c>
    </row>
    <row r="36" spans="1:10" ht="30" x14ac:dyDescent="0.25">
      <c r="A36" t="s">
        <v>2</v>
      </c>
      <c r="B36" s="8" t="s">
        <v>3</v>
      </c>
      <c r="C36" s="2" t="s">
        <v>74</v>
      </c>
      <c r="D36" s="1">
        <v>58650</v>
      </c>
      <c r="E36" s="11">
        <f t="shared" si="0"/>
        <v>64515</v>
      </c>
      <c r="F36" s="12">
        <v>123165</v>
      </c>
      <c r="G36" s="10"/>
      <c r="H36" s="11">
        <v>123165</v>
      </c>
    </row>
    <row r="37" spans="1:10" x14ac:dyDescent="0.25">
      <c r="A37" t="s">
        <v>20</v>
      </c>
      <c r="B37" s="8" t="s">
        <v>21</v>
      </c>
      <c r="C37" t="s">
        <v>75</v>
      </c>
      <c r="D37" s="1">
        <v>97312.5</v>
      </c>
      <c r="E37" s="11">
        <f t="shared" si="0"/>
        <v>0</v>
      </c>
      <c r="F37" s="12">
        <v>97312.5</v>
      </c>
      <c r="G37" s="10"/>
      <c r="H37" s="11">
        <v>97312.5</v>
      </c>
    </row>
    <row r="38" spans="1:10" x14ac:dyDescent="0.25">
      <c r="A38" t="s">
        <v>22</v>
      </c>
      <c r="B38" s="8" t="s">
        <v>23</v>
      </c>
      <c r="C38" t="s">
        <v>76</v>
      </c>
      <c r="D38" s="1">
        <v>24000</v>
      </c>
      <c r="E38" s="11">
        <f t="shared" si="0"/>
        <v>32000</v>
      </c>
      <c r="F38" s="12">
        <v>56000</v>
      </c>
      <c r="G38" s="10"/>
      <c r="H38" s="11">
        <v>56000</v>
      </c>
    </row>
    <row r="39" spans="1:10" x14ac:dyDescent="0.25">
      <c r="A39" t="s">
        <v>28</v>
      </c>
      <c r="B39" s="8" t="s">
        <v>45</v>
      </c>
      <c r="D39" s="1">
        <v>16237.5</v>
      </c>
      <c r="E39" s="11">
        <f t="shared" si="0"/>
        <v>26762.5</v>
      </c>
      <c r="F39" s="12">
        <v>43000</v>
      </c>
      <c r="G39" s="10"/>
      <c r="H39" s="11">
        <v>43000</v>
      </c>
    </row>
    <row r="40" spans="1:10" x14ac:dyDescent="0.25">
      <c r="A40" t="s">
        <v>24</v>
      </c>
      <c r="B40" s="8" t="s">
        <v>25</v>
      </c>
      <c r="D40" s="1">
        <v>2700</v>
      </c>
      <c r="E40" s="11">
        <f t="shared" si="0"/>
        <v>4500</v>
      </c>
      <c r="F40" s="12">
        <v>7200</v>
      </c>
      <c r="G40" s="10"/>
      <c r="H40" s="11">
        <v>7200</v>
      </c>
    </row>
    <row r="41" spans="1:10" x14ac:dyDescent="0.25">
      <c r="D41" s="15">
        <f>SUM(D11:D40)</f>
        <v>3270088.4499999997</v>
      </c>
      <c r="E41" s="15">
        <f>SUM(E11:E40)</f>
        <v>9549739.3530000001</v>
      </c>
      <c r="F41" s="15">
        <f>SUM(F11:F40)</f>
        <v>14121495.98</v>
      </c>
      <c r="G41" s="17">
        <f>SUM(G11:G27)</f>
        <v>1301668.1770000001</v>
      </c>
      <c r="H41" s="15">
        <f>SUM(H11:H40)</f>
        <v>12819827.803000001</v>
      </c>
    </row>
    <row r="42" spans="1:10" x14ac:dyDescent="0.25">
      <c r="A42" s="7" t="s">
        <v>55</v>
      </c>
      <c r="F42" s="12"/>
      <c r="G42" s="10"/>
    </row>
    <row r="43" spans="1:10" x14ac:dyDescent="0.25">
      <c r="A43" t="s">
        <v>40</v>
      </c>
      <c r="B43" s="8" t="s">
        <v>41</v>
      </c>
      <c r="D43" s="1">
        <v>459150</v>
      </c>
      <c r="E43" s="11">
        <f>H43-D43</f>
        <v>1191035.1000000001</v>
      </c>
      <c r="F43" s="12">
        <v>1833539</v>
      </c>
      <c r="G43" s="10">
        <f>F43*0.1</f>
        <v>183353.90000000002</v>
      </c>
      <c r="H43" s="11">
        <f>F43-G43</f>
        <v>1650185.1</v>
      </c>
      <c r="I43" s="1"/>
    </row>
    <row r="44" spans="1:10" x14ac:dyDescent="0.25">
      <c r="A44" t="s">
        <v>42</v>
      </c>
      <c r="B44" s="8" t="s">
        <v>43</v>
      </c>
      <c r="D44" s="1">
        <v>179503.73</v>
      </c>
      <c r="E44" s="11">
        <f t="shared" ref="E44:E45" si="3">H44-D44</f>
        <v>766445.995</v>
      </c>
      <c r="F44" s="12">
        <v>1051055.25</v>
      </c>
      <c r="G44" s="10">
        <f t="shared" ref="G44:G45" si="4">F44*0.1</f>
        <v>105105.52500000001</v>
      </c>
      <c r="H44" s="11">
        <f t="shared" ref="H44:H45" si="5">F44-G44</f>
        <v>945949.72499999998</v>
      </c>
    </row>
    <row r="45" spans="1:10" x14ac:dyDescent="0.25">
      <c r="A45" t="s">
        <v>44</v>
      </c>
      <c r="B45" s="8" t="s">
        <v>8</v>
      </c>
      <c r="D45" s="1">
        <v>171375</v>
      </c>
      <c r="E45" s="11">
        <f t="shared" si="3"/>
        <v>157922.05800000002</v>
      </c>
      <c r="F45" s="12">
        <v>365885.62</v>
      </c>
      <c r="G45" s="10">
        <f t="shared" si="4"/>
        <v>36588.561999999998</v>
      </c>
      <c r="H45" s="11">
        <f t="shared" si="5"/>
        <v>329297.05800000002</v>
      </c>
    </row>
    <row r="46" spans="1:10" x14ac:dyDescent="0.25">
      <c r="D46" s="11">
        <f>SUM(D43:D45)</f>
        <v>810028.73</v>
      </c>
      <c r="E46" s="11">
        <f>SUM(E43:E45)</f>
        <v>2115403.1530000004</v>
      </c>
      <c r="F46" s="11">
        <f>SUM(F43:F45)</f>
        <v>3250479.87</v>
      </c>
      <c r="G46" s="14">
        <f>SUM(G43:G45)</f>
        <v>325047.98700000002</v>
      </c>
      <c r="H46" s="11">
        <f>SUM(H43:H45)</f>
        <v>2925431.8830000004</v>
      </c>
      <c r="I46" s="1"/>
      <c r="J46" s="1"/>
    </row>
    <row r="47" spans="1:10" x14ac:dyDescent="0.25">
      <c r="G47" s="10"/>
    </row>
    <row r="48" spans="1:10" x14ac:dyDescent="0.25">
      <c r="D48" s="15">
        <f>D9+D41+D46</f>
        <v>6832078.6799999997</v>
      </c>
      <c r="E48" s="15">
        <f>E41+E46</f>
        <v>11665142.506000001</v>
      </c>
      <c r="F48" s="15">
        <f>F9+F41+F46</f>
        <v>20123937.350000001</v>
      </c>
      <c r="G48" s="16">
        <f>G41+G46</f>
        <v>1626716.1640000001</v>
      </c>
      <c r="H48" s="15">
        <f>F9+H41+H46</f>
        <v>18497221.186000001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"/>
  <sheetViews>
    <sheetView tabSelected="1" topLeftCell="B1" zoomScale="80" zoomScaleNormal="80" workbookViewId="0">
      <selection activeCell="M1" sqref="M1:M3"/>
    </sheetView>
  </sheetViews>
  <sheetFormatPr defaultRowHeight="15" x14ac:dyDescent="0.25"/>
  <cols>
    <col min="1" max="1" width="19.140625" bestFit="1" customWidth="1"/>
    <col min="2" max="2" width="7.28515625" customWidth="1"/>
    <col min="3" max="3" width="18.28515625" bestFit="1" customWidth="1"/>
    <col min="4" max="4" width="34.85546875" bestFit="1" customWidth="1"/>
    <col min="5" max="5" width="16.7109375" style="1" customWidth="1"/>
    <col min="6" max="6" width="18.5703125" style="1" customWidth="1"/>
    <col min="7" max="7" width="12.7109375" style="20" customWidth="1"/>
    <col min="8" max="8" width="15.28515625" style="1" bestFit="1" customWidth="1"/>
    <col min="9" max="9" width="15.28515625" style="47" customWidth="1"/>
  </cols>
  <sheetData>
    <row r="1" spans="1:9" ht="90" x14ac:dyDescent="0.25">
      <c r="A1" s="32" t="s">
        <v>47</v>
      </c>
      <c r="B1" s="32"/>
      <c r="C1" s="33" t="s">
        <v>48</v>
      </c>
      <c r="D1" s="32" t="s">
        <v>49</v>
      </c>
      <c r="E1" s="34" t="s">
        <v>77</v>
      </c>
      <c r="F1" s="34" t="s">
        <v>86</v>
      </c>
      <c r="G1" s="35" t="s">
        <v>87</v>
      </c>
      <c r="H1" s="44" t="s">
        <v>85</v>
      </c>
      <c r="I1" s="45" t="s">
        <v>88</v>
      </c>
    </row>
    <row r="2" spans="1:9" x14ac:dyDescent="0.25">
      <c r="A2" s="36" t="s">
        <v>54</v>
      </c>
      <c r="B2" s="36"/>
      <c r="C2" s="23"/>
      <c r="D2" s="22"/>
      <c r="E2" s="25"/>
      <c r="F2" s="25"/>
      <c r="G2" s="26"/>
      <c r="H2" s="25"/>
      <c r="I2" s="46"/>
    </row>
    <row r="3" spans="1:9" s="21" customFormat="1" x14ac:dyDescent="0.25">
      <c r="A3" s="22" t="s">
        <v>30</v>
      </c>
      <c r="B3" s="48">
        <v>1</v>
      </c>
      <c r="C3" s="23" t="s">
        <v>31</v>
      </c>
      <c r="D3" s="22"/>
      <c r="E3" s="25">
        <v>27586875</v>
      </c>
      <c r="F3" s="25">
        <f>E3</f>
        <v>27586875</v>
      </c>
      <c r="G3" s="26">
        <v>1</v>
      </c>
      <c r="H3" s="25">
        <v>9398000</v>
      </c>
      <c r="I3" s="46">
        <f>H3/E3</f>
        <v>0.34066924941661569</v>
      </c>
    </row>
    <row r="4" spans="1:9" s="21" customFormat="1" x14ac:dyDescent="0.25">
      <c r="A4" s="22" t="s">
        <v>36</v>
      </c>
      <c r="B4" s="48">
        <v>2</v>
      </c>
      <c r="C4" s="23" t="s">
        <v>37</v>
      </c>
      <c r="D4" s="22"/>
      <c r="E4" s="25">
        <v>20967725</v>
      </c>
      <c r="F4" s="25">
        <v>20967725</v>
      </c>
      <c r="G4" s="26">
        <v>1</v>
      </c>
      <c r="H4" s="25">
        <v>12746660</v>
      </c>
      <c r="I4" s="46">
        <f t="shared" ref="I4:I47" si="0">H4/E4</f>
        <v>0.60791812178002147</v>
      </c>
    </row>
    <row r="5" spans="1:9" x14ac:dyDescent="0.25">
      <c r="A5" s="22" t="s">
        <v>35</v>
      </c>
      <c r="B5" s="48">
        <v>3</v>
      </c>
      <c r="C5" s="23" t="s">
        <v>1</v>
      </c>
      <c r="D5" s="22" t="s">
        <v>76</v>
      </c>
      <c r="E5" s="25">
        <v>18771000</v>
      </c>
      <c r="F5" s="25">
        <v>7849750</v>
      </c>
      <c r="G5" s="26">
        <v>0.42</v>
      </c>
      <c r="H5" s="25">
        <v>2579800</v>
      </c>
      <c r="I5" s="46">
        <f t="shared" si="0"/>
        <v>0.13743540567897289</v>
      </c>
    </row>
    <row r="6" spans="1:9" x14ac:dyDescent="0.25">
      <c r="A6" s="22" t="s">
        <v>32</v>
      </c>
      <c r="B6" s="48">
        <v>4</v>
      </c>
      <c r="C6" s="23" t="s">
        <v>33</v>
      </c>
      <c r="D6" s="22"/>
      <c r="E6" s="25">
        <v>12200000</v>
      </c>
      <c r="F6" s="25">
        <v>4775000</v>
      </c>
      <c r="G6" s="26">
        <v>0.39</v>
      </c>
      <c r="H6" s="25">
        <v>2690000</v>
      </c>
      <c r="I6" s="46">
        <f t="shared" si="0"/>
        <v>0.22049180327868853</v>
      </c>
    </row>
    <row r="7" spans="1:9" s="21" customFormat="1" x14ac:dyDescent="0.25">
      <c r="A7" s="22" t="s">
        <v>38</v>
      </c>
      <c r="B7" s="48">
        <v>5</v>
      </c>
      <c r="C7" s="23" t="s">
        <v>39</v>
      </c>
      <c r="D7" s="37" t="s">
        <v>5</v>
      </c>
      <c r="E7" s="25">
        <v>11062500</v>
      </c>
      <c r="F7" s="25">
        <f>E7</f>
        <v>11062500</v>
      </c>
      <c r="G7" s="26">
        <v>1</v>
      </c>
      <c r="H7" s="25">
        <v>7104000</v>
      </c>
      <c r="I7" s="46">
        <f t="shared" si="0"/>
        <v>0.64216949152542369</v>
      </c>
    </row>
    <row r="8" spans="1:9" x14ac:dyDescent="0.25">
      <c r="A8" s="22" t="s">
        <v>34</v>
      </c>
      <c r="B8" s="48">
        <v>6</v>
      </c>
      <c r="C8" s="23" t="s">
        <v>1</v>
      </c>
      <c r="D8" s="22"/>
      <c r="E8" s="25">
        <v>21141100</v>
      </c>
      <c r="F8" s="25">
        <v>1757090</v>
      </c>
      <c r="G8" s="26">
        <v>8.3099999999999993E-2</v>
      </c>
      <c r="H8" s="25">
        <v>1155671</v>
      </c>
      <c r="I8" s="46">
        <f t="shared" si="0"/>
        <v>5.4664657941166733E-2</v>
      </c>
    </row>
    <row r="9" spans="1:9" x14ac:dyDescent="0.25">
      <c r="A9" s="38"/>
      <c r="B9" s="24"/>
      <c r="C9" s="23"/>
      <c r="D9" s="38"/>
      <c r="E9" s="25"/>
      <c r="F9" s="25"/>
      <c r="G9" s="26"/>
      <c r="H9" s="25"/>
      <c r="I9" s="46"/>
    </row>
    <row r="10" spans="1:9" x14ac:dyDescent="0.25">
      <c r="A10" s="36" t="s">
        <v>53</v>
      </c>
      <c r="B10" s="49"/>
      <c r="C10" s="23"/>
      <c r="D10" s="22"/>
      <c r="E10" s="25"/>
      <c r="F10" s="25"/>
      <c r="G10" s="26"/>
      <c r="H10" s="25"/>
      <c r="I10" s="46"/>
    </row>
    <row r="11" spans="1:9" s="21" customFormat="1" x14ac:dyDescent="0.25">
      <c r="A11" s="22" t="s">
        <v>0</v>
      </c>
      <c r="B11" s="48">
        <v>7</v>
      </c>
      <c r="C11" s="23" t="s">
        <v>1</v>
      </c>
      <c r="D11" s="22" t="s">
        <v>58</v>
      </c>
      <c r="E11" s="25">
        <v>34750000</v>
      </c>
      <c r="F11" s="25">
        <f>E11</f>
        <v>34750000</v>
      </c>
      <c r="G11" s="26">
        <v>1</v>
      </c>
      <c r="H11" s="25">
        <v>11040000</v>
      </c>
      <c r="I11" s="46">
        <f t="shared" si="0"/>
        <v>0.31769784172661869</v>
      </c>
    </row>
    <row r="12" spans="1:9" x14ac:dyDescent="0.25">
      <c r="A12" s="22"/>
      <c r="B12" s="48"/>
      <c r="C12" s="23"/>
      <c r="D12" s="22" t="s">
        <v>59</v>
      </c>
      <c r="E12" s="25"/>
      <c r="F12" s="25"/>
      <c r="G12" s="26"/>
      <c r="H12" s="25"/>
      <c r="I12" s="46"/>
    </row>
    <row r="13" spans="1:9" s="21" customFormat="1" x14ac:dyDescent="0.25">
      <c r="A13" s="22" t="s">
        <v>4</v>
      </c>
      <c r="B13" s="48">
        <v>8</v>
      </c>
      <c r="C13" s="23" t="s">
        <v>5</v>
      </c>
      <c r="D13" s="22" t="s">
        <v>61</v>
      </c>
      <c r="E13" s="25">
        <v>14000000</v>
      </c>
      <c r="F13" s="25">
        <f>E13</f>
        <v>14000000</v>
      </c>
      <c r="G13" s="26">
        <v>1</v>
      </c>
      <c r="H13" s="25">
        <v>9716000</v>
      </c>
      <c r="I13" s="46">
        <f t="shared" si="0"/>
        <v>0.69399999999999995</v>
      </c>
    </row>
    <row r="14" spans="1:9" x14ac:dyDescent="0.25">
      <c r="A14" s="22"/>
      <c r="B14" s="48"/>
      <c r="C14" s="23"/>
      <c r="D14" s="22" t="s">
        <v>62</v>
      </c>
      <c r="E14" s="25"/>
      <c r="F14" s="25"/>
      <c r="G14" s="26"/>
      <c r="H14" s="25"/>
      <c r="I14" s="46"/>
    </row>
    <row r="15" spans="1:9" x14ac:dyDescent="0.25">
      <c r="A15" s="22"/>
      <c r="B15" s="48"/>
      <c r="C15" s="23"/>
      <c r="D15" s="22"/>
      <c r="E15" s="25"/>
      <c r="F15" s="25"/>
      <c r="G15" s="26"/>
      <c r="H15" s="25"/>
      <c r="I15" s="46"/>
    </row>
    <row r="16" spans="1:9" s="21" customFormat="1" x14ac:dyDescent="0.25">
      <c r="A16" s="22" t="s">
        <v>15</v>
      </c>
      <c r="B16" s="48">
        <v>9</v>
      </c>
      <c r="C16" s="23" t="s">
        <v>5</v>
      </c>
      <c r="D16" s="22" t="s">
        <v>59</v>
      </c>
      <c r="E16" s="25">
        <v>12500000</v>
      </c>
      <c r="F16" s="25">
        <f>E16</f>
        <v>12500000</v>
      </c>
      <c r="G16" s="26">
        <v>1</v>
      </c>
      <c r="H16" s="25">
        <v>8376000</v>
      </c>
      <c r="I16" s="46">
        <f t="shared" si="0"/>
        <v>0.67008000000000001</v>
      </c>
    </row>
    <row r="17" spans="1:9" x14ac:dyDescent="0.25">
      <c r="A17" s="22"/>
      <c r="B17" s="48"/>
      <c r="C17" s="23"/>
      <c r="D17" s="22" t="s">
        <v>61</v>
      </c>
      <c r="E17" s="25"/>
      <c r="F17" s="25"/>
      <c r="G17" s="26"/>
      <c r="H17" s="25"/>
      <c r="I17" s="46"/>
    </row>
    <row r="18" spans="1:9" x14ac:dyDescent="0.25">
      <c r="A18" s="22"/>
      <c r="B18" s="48"/>
      <c r="C18" s="23"/>
      <c r="D18" s="22" t="s">
        <v>60</v>
      </c>
      <c r="E18" s="25"/>
      <c r="F18" s="25"/>
      <c r="G18" s="26"/>
      <c r="H18" s="25"/>
      <c r="I18" s="46"/>
    </row>
    <row r="19" spans="1:9" x14ac:dyDescent="0.25">
      <c r="A19" s="22" t="s">
        <v>7</v>
      </c>
      <c r="B19" s="48">
        <v>10</v>
      </c>
      <c r="C19" s="23" t="s">
        <v>8</v>
      </c>
      <c r="D19" s="22"/>
      <c r="E19" s="25">
        <v>14547500</v>
      </c>
      <c r="F19" s="25">
        <v>11311750</v>
      </c>
      <c r="G19" s="26">
        <v>0.78</v>
      </c>
      <c r="H19" s="25">
        <v>4575000</v>
      </c>
      <c r="I19" s="46">
        <f t="shared" si="0"/>
        <v>0.31448702526207251</v>
      </c>
    </row>
    <row r="20" spans="1:9" s="21" customFormat="1" x14ac:dyDescent="0.25">
      <c r="A20" s="22" t="s">
        <v>13</v>
      </c>
      <c r="B20" s="48">
        <v>11</v>
      </c>
      <c r="C20" s="23" t="s">
        <v>5</v>
      </c>
      <c r="D20" s="22" t="s">
        <v>60</v>
      </c>
      <c r="E20" s="25">
        <v>8160000</v>
      </c>
      <c r="F20" s="25">
        <v>6500000</v>
      </c>
      <c r="G20" s="26">
        <v>0.8</v>
      </c>
      <c r="H20" s="25">
        <v>4220000</v>
      </c>
      <c r="I20" s="46">
        <f t="shared" si="0"/>
        <v>0.51715686274509809</v>
      </c>
    </row>
    <row r="21" spans="1:9" x14ac:dyDescent="0.25">
      <c r="A21" s="22" t="s">
        <v>16</v>
      </c>
      <c r="B21" s="48">
        <v>12</v>
      </c>
      <c r="C21" s="23" t="s">
        <v>17</v>
      </c>
      <c r="D21" s="22" t="s">
        <v>64</v>
      </c>
      <c r="E21" s="25">
        <v>8255775</v>
      </c>
      <c r="F21" s="25">
        <f>5255775</f>
        <v>5255775</v>
      </c>
      <c r="G21" s="26">
        <v>0.64</v>
      </c>
      <c r="H21" s="25">
        <v>2078619</v>
      </c>
      <c r="I21" s="46">
        <f t="shared" si="0"/>
        <v>0.25177757388010213</v>
      </c>
    </row>
    <row r="22" spans="1:9" x14ac:dyDescent="0.25">
      <c r="A22" s="22" t="s">
        <v>14</v>
      </c>
      <c r="B22" s="48">
        <v>13</v>
      </c>
      <c r="C22" s="23" t="s">
        <v>6</v>
      </c>
      <c r="D22" s="22"/>
      <c r="E22" s="25">
        <v>8474844</v>
      </c>
      <c r="F22" s="25">
        <v>4350188</v>
      </c>
      <c r="G22" s="26">
        <v>0.52</v>
      </c>
      <c r="H22" s="25">
        <v>2400150</v>
      </c>
      <c r="I22" s="46">
        <f t="shared" si="0"/>
        <v>0.28320875286907937</v>
      </c>
    </row>
    <row r="23" spans="1:9" x14ac:dyDescent="0.25">
      <c r="A23" s="22"/>
      <c r="B23" s="48"/>
      <c r="C23" s="23"/>
      <c r="D23" s="22"/>
      <c r="E23" s="25"/>
      <c r="F23" s="25"/>
      <c r="G23" s="26"/>
      <c r="H23" s="25"/>
      <c r="I23" s="46"/>
    </row>
    <row r="24" spans="1:9" s="21" customFormat="1" x14ac:dyDescent="0.25">
      <c r="A24" s="22" t="s">
        <v>46</v>
      </c>
      <c r="B24" s="48">
        <v>14</v>
      </c>
      <c r="C24" s="23" t="s">
        <v>29</v>
      </c>
      <c r="D24" s="22" t="s">
        <v>65</v>
      </c>
      <c r="E24" s="25">
        <v>5501250</v>
      </c>
      <c r="F24" s="25">
        <f>E24</f>
        <v>5501250</v>
      </c>
      <c r="G24" s="26">
        <v>1</v>
      </c>
      <c r="H24" s="25">
        <v>2915000</v>
      </c>
      <c r="I24" s="46">
        <f t="shared" si="0"/>
        <v>0.52987957282435805</v>
      </c>
    </row>
    <row r="25" spans="1:9" x14ac:dyDescent="0.25">
      <c r="A25" s="22"/>
      <c r="B25" s="48"/>
      <c r="C25" s="23"/>
      <c r="D25" s="22" t="s">
        <v>66</v>
      </c>
      <c r="E25" s="25"/>
      <c r="F25" s="25"/>
      <c r="G25" s="26"/>
      <c r="H25" s="25"/>
      <c r="I25" s="46"/>
    </row>
    <row r="26" spans="1:9" x14ac:dyDescent="0.25">
      <c r="A26" s="22"/>
      <c r="B26" s="48"/>
      <c r="C26" s="23"/>
      <c r="D26" s="22" t="s">
        <v>67</v>
      </c>
      <c r="E26" s="25"/>
      <c r="F26" s="25"/>
      <c r="G26" s="26"/>
      <c r="H26" s="25"/>
      <c r="I26" s="46"/>
    </row>
    <row r="27" spans="1:9" x14ac:dyDescent="0.25">
      <c r="A27" s="22" t="s">
        <v>11</v>
      </c>
      <c r="B27" s="48">
        <v>15</v>
      </c>
      <c r="C27" s="23" t="s">
        <v>12</v>
      </c>
      <c r="D27" s="22" t="s">
        <v>69</v>
      </c>
      <c r="E27" s="25">
        <v>10360899.74</v>
      </c>
      <c r="F27" s="25">
        <v>7395234.7400000002</v>
      </c>
      <c r="G27" s="26">
        <v>0.72</v>
      </c>
      <c r="H27" s="25">
        <v>2002387.8</v>
      </c>
      <c r="I27" s="46">
        <f t="shared" si="0"/>
        <v>0.19326389119175089</v>
      </c>
    </row>
    <row r="28" spans="1:9" x14ac:dyDescent="0.25">
      <c r="A28" s="22"/>
      <c r="B28" s="48"/>
      <c r="C28" s="23"/>
      <c r="D28" s="22" t="s">
        <v>68</v>
      </c>
      <c r="E28" s="25"/>
      <c r="F28" s="25"/>
      <c r="G28" s="26"/>
      <c r="H28" s="25"/>
      <c r="I28" s="46"/>
    </row>
    <row r="29" spans="1:9" x14ac:dyDescent="0.25">
      <c r="A29" s="22"/>
      <c r="B29" s="48"/>
      <c r="C29" s="23"/>
      <c r="D29" s="22" t="s">
        <v>70</v>
      </c>
      <c r="E29" s="25"/>
      <c r="F29" s="25"/>
      <c r="G29" s="26"/>
      <c r="H29" s="25"/>
      <c r="I29" s="46"/>
    </row>
    <row r="30" spans="1:9" x14ac:dyDescent="0.25">
      <c r="A30" s="22"/>
      <c r="B30" s="48"/>
      <c r="C30" s="23"/>
      <c r="D30" s="22"/>
      <c r="E30" s="25"/>
      <c r="F30" s="25"/>
      <c r="G30" s="26"/>
      <c r="H30" s="25"/>
      <c r="I30" s="46"/>
    </row>
    <row r="31" spans="1:9" x14ac:dyDescent="0.25">
      <c r="A31" s="22" t="s">
        <v>18</v>
      </c>
      <c r="B31" s="48">
        <v>16</v>
      </c>
      <c r="C31" s="23" t="s">
        <v>19</v>
      </c>
      <c r="D31" s="22" t="s">
        <v>71</v>
      </c>
      <c r="E31" s="25">
        <v>7127125</v>
      </c>
      <c r="F31" s="25">
        <v>4310625</v>
      </c>
      <c r="G31" s="26">
        <v>0.6</v>
      </c>
      <c r="H31" s="25">
        <v>2523100</v>
      </c>
      <c r="I31" s="46">
        <f t="shared" si="0"/>
        <v>0.35401371520774505</v>
      </c>
    </row>
    <row r="32" spans="1:9" x14ac:dyDescent="0.25">
      <c r="A32" s="22"/>
      <c r="B32" s="48"/>
      <c r="C32" s="23"/>
      <c r="D32" s="22" t="s">
        <v>72</v>
      </c>
      <c r="E32" s="25"/>
      <c r="F32" s="25"/>
      <c r="G32" s="26"/>
      <c r="H32" s="25"/>
      <c r="I32" s="46"/>
    </row>
    <row r="33" spans="1:9" x14ac:dyDescent="0.25">
      <c r="A33" s="22"/>
      <c r="B33" s="48"/>
      <c r="C33" s="23"/>
      <c r="D33" s="22" t="s">
        <v>70</v>
      </c>
      <c r="E33" s="25"/>
      <c r="F33" s="25"/>
      <c r="G33" s="26"/>
      <c r="H33" s="25"/>
      <c r="I33" s="46"/>
    </row>
    <row r="34" spans="1:9" x14ac:dyDescent="0.25">
      <c r="A34" s="22" t="s">
        <v>26</v>
      </c>
      <c r="B34" s="48">
        <v>17</v>
      </c>
      <c r="C34" s="23" t="s">
        <v>27</v>
      </c>
      <c r="D34" s="22" t="s">
        <v>59</v>
      </c>
      <c r="E34" s="25">
        <v>10740850</v>
      </c>
      <c r="F34" s="25">
        <v>1662750</v>
      </c>
      <c r="G34" s="26">
        <v>0.15</v>
      </c>
      <c r="H34" s="1">
        <v>487200</v>
      </c>
      <c r="I34" s="46">
        <f t="shared" si="0"/>
        <v>4.5359538584004058E-2</v>
      </c>
    </row>
    <row r="35" spans="1:9" x14ac:dyDescent="0.25">
      <c r="A35" s="22" t="s">
        <v>9</v>
      </c>
      <c r="B35" s="48">
        <v>18</v>
      </c>
      <c r="C35" s="23" t="s">
        <v>10</v>
      </c>
      <c r="D35" s="22" t="s">
        <v>73</v>
      </c>
      <c r="E35" s="25">
        <v>8334687.5</v>
      </c>
      <c r="F35" s="25">
        <v>1369687.5</v>
      </c>
      <c r="G35" s="26">
        <v>0.16</v>
      </c>
      <c r="H35" s="25">
        <v>577750</v>
      </c>
      <c r="I35" s="46">
        <f t="shared" si="0"/>
        <v>6.9318735705447859E-2</v>
      </c>
    </row>
    <row r="36" spans="1:9" ht="30" x14ac:dyDescent="0.25">
      <c r="A36" s="39" t="s">
        <v>2</v>
      </c>
      <c r="B36" s="50">
        <v>19</v>
      </c>
      <c r="C36" s="40" t="s">
        <v>3</v>
      </c>
      <c r="D36" s="41" t="s">
        <v>74</v>
      </c>
      <c r="E36" s="25">
        <v>5528625</v>
      </c>
      <c r="F36" s="25">
        <v>1766500</v>
      </c>
      <c r="G36" s="26">
        <v>0.32</v>
      </c>
      <c r="H36" s="25">
        <v>1110000</v>
      </c>
      <c r="I36" s="46">
        <f t="shared" si="0"/>
        <v>0.20077324832123719</v>
      </c>
    </row>
    <row r="37" spans="1:9" x14ac:dyDescent="0.25">
      <c r="A37" s="22" t="s">
        <v>20</v>
      </c>
      <c r="B37" s="48">
        <v>20</v>
      </c>
      <c r="C37" s="23" t="s">
        <v>21</v>
      </c>
      <c r="D37" s="22" t="s">
        <v>75</v>
      </c>
      <c r="E37" s="25">
        <v>8221000</v>
      </c>
      <c r="F37" s="25">
        <v>3243750</v>
      </c>
      <c r="G37" s="26">
        <v>0.4</v>
      </c>
      <c r="H37" s="25">
        <v>470000</v>
      </c>
      <c r="I37" s="46">
        <f t="shared" si="0"/>
        <v>5.7170660503588371E-2</v>
      </c>
    </row>
    <row r="38" spans="1:9" x14ac:dyDescent="0.25">
      <c r="A38" s="22" t="s">
        <v>22</v>
      </c>
      <c r="B38" s="48">
        <v>21</v>
      </c>
      <c r="C38" s="23" t="s">
        <v>23</v>
      </c>
      <c r="D38" s="22" t="s">
        <v>76</v>
      </c>
      <c r="E38" s="25">
        <v>6621718.7999999998</v>
      </c>
      <c r="F38" s="25">
        <v>800000</v>
      </c>
      <c r="G38" s="26">
        <v>0.12</v>
      </c>
      <c r="H38" s="25">
        <v>490000</v>
      </c>
      <c r="I38" s="46">
        <f t="shared" si="0"/>
        <v>7.3998913997978893E-2</v>
      </c>
    </row>
    <row r="39" spans="1:9" x14ac:dyDescent="0.25">
      <c r="A39" s="22" t="s">
        <v>28</v>
      </c>
      <c r="B39" s="48">
        <v>22</v>
      </c>
      <c r="C39" s="23" t="s">
        <v>45</v>
      </c>
      <c r="D39" s="22"/>
      <c r="E39" s="25">
        <v>6437650</v>
      </c>
      <c r="F39" s="25">
        <v>541250</v>
      </c>
      <c r="G39" s="26">
        <v>8.4000000000000005E-2</v>
      </c>
      <c r="H39" s="25">
        <v>340000</v>
      </c>
      <c r="I39" s="46">
        <f t="shared" si="0"/>
        <v>5.2814303356038303E-2</v>
      </c>
    </row>
    <row r="40" spans="1:9" x14ac:dyDescent="0.25">
      <c r="A40" s="22" t="s">
        <v>24</v>
      </c>
      <c r="B40" s="48">
        <v>23</v>
      </c>
      <c r="C40" s="23" t="s">
        <v>25</v>
      </c>
      <c r="D40" s="22"/>
      <c r="E40" s="25">
        <v>6000000</v>
      </c>
      <c r="F40" s="25">
        <v>90000</v>
      </c>
      <c r="G40" s="26">
        <v>4.3200000000000002E-2</v>
      </c>
      <c r="H40" s="25">
        <v>90000</v>
      </c>
      <c r="I40" s="46">
        <f t="shared" si="0"/>
        <v>1.4999999999999999E-2</v>
      </c>
    </row>
    <row r="41" spans="1:9" x14ac:dyDescent="0.25">
      <c r="A41" s="22"/>
      <c r="B41" s="48"/>
      <c r="C41" s="23"/>
      <c r="D41" s="22"/>
      <c r="E41" s="25"/>
      <c r="F41" s="25"/>
      <c r="G41" s="26"/>
      <c r="H41" s="25"/>
      <c r="I41" s="46"/>
    </row>
    <row r="42" spans="1:9" s="29" customFormat="1" x14ac:dyDescent="0.25">
      <c r="A42" s="27" t="s">
        <v>55</v>
      </c>
      <c r="B42" s="51"/>
      <c r="C42" s="28"/>
      <c r="E42" s="30"/>
      <c r="F42" s="30"/>
      <c r="G42" s="31"/>
      <c r="H42" s="30"/>
      <c r="I42" s="46"/>
    </row>
    <row r="43" spans="1:9" s="29" customFormat="1" x14ac:dyDescent="0.25">
      <c r="A43" s="29" t="s">
        <v>40</v>
      </c>
      <c r="B43" s="52">
        <v>24</v>
      </c>
      <c r="C43" s="28" t="s">
        <v>41</v>
      </c>
      <c r="E43" s="30">
        <v>15305000</v>
      </c>
      <c r="F43" s="30">
        <f>E43</f>
        <v>15305000</v>
      </c>
      <c r="G43" s="31">
        <v>1</v>
      </c>
      <c r="H43" s="30">
        <v>5968000</v>
      </c>
      <c r="I43" s="46">
        <f t="shared" si="0"/>
        <v>0.38993792878144395</v>
      </c>
    </row>
    <row r="44" spans="1:9" s="29" customFormat="1" x14ac:dyDescent="0.25">
      <c r="A44" s="29" t="s">
        <v>42</v>
      </c>
      <c r="B44" s="52">
        <v>25</v>
      </c>
      <c r="C44" s="28" t="s">
        <v>43</v>
      </c>
      <c r="E44" s="30">
        <v>14547477.5</v>
      </c>
      <c r="F44" s="30">
        <v>9643457.5</v>
      </c>
      <c r="G44" s="31">
        <v>0.66</v>
      </c>
      <c r="H44" s="30">
        <v>2427050</v>
      </c>
      <c r="I44" s="46">
        <f t="shared" si="0"/>
        <v>0.16683648419459662</v>
      </c>
    </row>
    <row r="45" spans="1:9" s="29" customFormat="1" x14ac:dyDescent="0.25">
      <c r="A45" s="29" t="s">
        <v>79</v>
      </c>
      <c r="B45" s="52">
        <v>26</v>
      </c>
      <c r="C45" s="28" t="s">
        <v>8</v>
      </c>
      <c r="D45" s="29" t="s">
        <v>63</v>
      </c>
      <c r="E45" s="30">
        <v>8179048</v>
      </c>
      <c r="F45" s="30">
        <v>7162500</v>
      </c>
      <c r="G45" s="31">
        <v>0.88</v>
      </c>
      <c r="H45" s="30">
        <v>2810000</v>
      </c>
      <c r="I45" s="46">
        <f t="shared" si="0"/>
        <v>0.34356076648529266</v>
      </c>
    </row>
    <row r="46" spans="1:9" s="29" customFormat="1" x14ac:dyDescent="0.25">
      <c r="A46" s="29" t="s">
        <v>78</v>
      </c>
      <c r="B46" s="52">
        <v>27</v>
      </c>
      <c r="C46" s="28" t="s">
        <v>80</v>
      </c>
      <c r="D46" s="29" t="s">
        <v>81</v>
      </c>
      <c r="E46" s="30">
        <v>9500000</v>
      </c>
      <c r="F46" s="30">
        <v>1400000</v>
      </c>
      <c r="G46" s="31">
        <v>0.15</v>
      </c>
      <c r="H46" s="30">
        <v>700000</v>
      </c>
      <c r="I46" s="46">
        <f t="shared" si="0"/>
        <v>7.3684210526315783E-2</v>
      </c>
    </row>
    <row r="47" spans="1:9" ht="60" x14ac:dyDescent="0.25">
      <c r="A47" s="39" t="s">
        <v>83</v>
      </c>
      <c r="B47" s="50">
        <v>28</v>
      </c>
      <c r="C47" s="42" t="s">
        <v>82</v>
      </c>
      <c r="D47" s="43" t="s">
        <v>84</v>
      </c>
      <c r="E47" s="25">
        <v>8045512.5</v>
      </c>
      <c r="F47" s="25">
        <v>4745712.5</v>
      </c>
      <c r="G47" s="26">
        <v>0.6</v>
      </c>
      <c r="H47" s="25">
        <v>2656570</v>
      </c>
      <c r="I47" s="46">
        <f t="shared" si="0"/>
        <v>0.33019276273574866</v>
      </c>
    </row>
    <row r="48" spans="1:9" x14ac:dyDescent="0.25">
      <c r="A48" s="22"/>
      <c r="B48" s="22"/>
      <c r="C48" s="22"/>
      <c r="D48" s="22"/>
      <c r="E48" s="25"/>
      <c r="F48" s="25"/>
      <c r="G48" s="26"/>
      <c r="H48" s="25"/>
      <c r="I48" s="46"/>
    </row>
    <row r="49" spans="1:9" x14ac:dyDescent="0.25">
      <c r="A49" s="22"/>
      <c r="B49" s="22"/>
      <c r="C49" s="22"/>
      <c r="D49" s="22"/>
      <c r="E49" s="25"/>
      <c r="F49" s="25"/>
      <c r="G49" s="26"/>
      <c r="H49" s="25"/>
      <c r="I49" s="46"/>
    </row>
    <row r="50" spans="1:9" x14ac:dyDescent="0.25">
      <c r="A50" s="22"/>
      <c r="B50" s="22"/>
      <c r="C50" s="22"/>
      <c r="D50" s="22"/>
      <c r="E50" s="25"/>
      <c r="F50" s="25"/>
      <c r="G50" s="26"/>
      <c r="H50" s="25"/>
      <c r="I50" s="46"/>
    </row>
    <row r="51" spans="1:9" x14ac:dyDescent="0.25">
      <c r="A51" s="22"/>
      <c r="B51" s="22"/>
      <c r="C51" s="22"/>
      <c r="D51" s="22"/>
      <c r="E51" s="25"/>
      <c r="F51" s="25"/>
      <c r="G51" s="26"/>
      <c r="H51" s="25"/>
      <c r="I51" s="46"/>
    </row>
    <row r="52" spans="1:9" x14ac:dyDescent="0.25">
      <c r="A52" s="22"/>
      <c r="B52" s="22"/>
      <c r="C52" s="22"/>
      <c r="D52" s="22"/>
      <c r="E52" s="25"/>
      <c r="F52" s="25"/>
      <c r="G52" s="26"/>
      <c r="H52" s="25"/>
      <c r="I52" s="46"/>
    </row>
  </sheetData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Gioacchino</dc:creator>
  <cp:lastModifiedBy>Gianluca Maria Reale</cp:lastModifiedBy>
  <cp:lastPrinted>2020-11-03T17:07:37Z</cp:lastPrinted>
  <dcterms:created xsi:type="dcterms:W3CDTF">2020-10-30T09:29:12Z</dcterms:created>
  <dcterms:modified xsi:type="dcterms:W3CDTF">2021-01-14T15:36:44Z</dcterms:modified>
</cp:coreProperties>
</file>